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UfficioTecnico/Conto termico 3.0/"/>
    </mc:Choice>
  </mc:AlternateContent>
  <xr:revisionPtr revIDLastSave="313" documentId="8_{A9DF5CD6-52C2-4516-8BA5-BFF4A1264F7E}" xr6:coauthVersionLast="47" xr6:coauthVersionMax="47" xr10:uidLastSave="{CF694EDA-4011-402F-BEBE-D6039E08EC26}"/>
  <bookViews>
    <workbookView xWindow="-120" yWindow="-120" windowWidth="38640" windowHeight="21120" activeTab="1" xr2:uid="{00000000-000D-0000-FFFF-FFFF00000000}"/>
    <workbookView xWindow="-38520" yWindow="15" windowWidth="38640" windowHeight="21120" xr2:uid="{DB472F97-933F-4226-A9A0-685B8EB48553}"/>
  </bookViews>
  <sheets>
    <sheet name="Dati edifici" sheetId="1" r:id="rId1"/>
    <sheet name="Dimensioni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3" l="1"/>
  <c r="E15" i="3"/>
  <c r="E13" i="3"/>
  <c r="E9" i="3"/>
  <c r="E6" i="3"/>
  <c r="E5" i="3"/>
  <c r="E3" i="3"/>
  <c r="H15" i="3"/>
  <c r="H13" i="3"/>
  <c r="H9" i="3"/>
  <c r="H6" i="3"/>
  <c r="H5" i="3"/>
  <c r="H3" i="3"/>
  <c r="G16" i="3"/>
  <c r="H16" i="3" s="1"/>
  <c r="G15" i="3"/>
  <c r="G14" i="3"/>
  <c r="G11" i="3"/>
  <c r="G12" i="3"/>
  <c r="G13" i="3"/>
  <c r="G10" i="3"/>
  <c r="G8" i="3"/>
  <c r="G9" i="3"/>
  <c r="G7" i="3"/>
  <c r="G6" i="3"/>
  <c r="G4" i="3"/>
  <c r="G5" i="3"/>
  <c r="G3" i="3"/>
  <c r="G2" i="3"/>
  <c r="G4" i="1"/>
  <c r="G5" i="1"/>
  <c r="H5" i="1" s="1"/>
  <c r="G2" i="1"/>
  <c r="H2" i="1" s="1"/>
  <c r="G9" i="1"/>
  <c r="H9" i="1" s="1"/>
  <c r="F4" i="1"/>
  <c r="L4" i="1"/>
  <c r="N4" i="1" s="1"/>
  <c r="L2" i="1"/>
  <c r="N2" i="1" s="1"/>
  <c r="L5" i="1"/>
  <c r="N5" i="1" s="1"/>
  <c r="L3" i="1"/>
  <c r="N3" i="1" s="1"/>
  <c r="L9" i="1"/>
  <c r="N9" i="1" s="1"/>
  <c r="H4" i="1" l="1"/>
</calcChain>
</file>

<file path=xl/sharedStrings.xml><?xml version="1.0" encoding="utf-8"?>
<sst xmlns="http://schemas.openxmlformats.org/spreadsheetml/2006/main" count="84" uniqueCount="51">
  <si>
    <t>Edificio</t>
  </si>
  <si>
    <t>Indirizzo</t>
  </si>
  <si>
    <t>Volume lordo riscaldato (m³)</t>
  </si>
  <si>
    <t>Note</t>
  </si>
  <si>
    <t>Municipio</t>
  </si>
  <si>
    <t>Scuola primaria</t>
  </si>
  <si>
    <t>Scuola secondaria di primo grado</t>
  </si>
  <si>
    <t>Scuola dell’infanzia</t>
  </si>
  <si>
    <t>Palestra</t>
  </si>
  <si>
    <t>Biblioteca</t>
  </si>
  <si>
    <t>Sala polivalente</t>
  </si>
  <si>
    <t>Spogliatoi campo sportivo</t>
  </si>
  <si>
    <t>Via F. Baracca 4</t>
  </si>
  <si>
    <t>Via Francesco Baracca 8</t>
  </si>
  <si>
    <t>Via Tesio 5</t>
  </si>
  <si>
    <t>Via Monte Rosa 11</t>
  </si>
  <si>
    <t>Via San Rocco 3</t>
  </si>
  <si>
    <t>Via Tesio 7</t>
  </si>
  <si>
    <t>POD</t>
  </si>
  <si>
    <t>IT001E07051387</t>
  </si>
  <si>
    <t>IT001E07051619</t>
  </si>
  <si>
    <t>IT001E07052514</t>
  </si>
  <si>
    <t>IT001E07051473</t>
  </si>
  <si>
    <t>IT001E07052325</t>
  </si>
  <si>
    <t>Potenza disponibile</t>
  </si>
  <si>
    <t>Consumo di energia elettrica negli ultimi 12 mesi dal 01/02/2025 al 31/01/2026 (chilowattora)</t>
  </si>
  <si>
    <t>6,6 KW</t>
  </si>
  <si>
    <t>16,5 kw</t>
  </si>
  <si>
    <t>22,0 kw</t>
  </si>
  <si>
    <t>11,0 KW</t>
  </si>
  <si>
    <t>Sott POD S.P</t>
  </si>
  <si>
    <t>PDR</t>
  </si>
  <si>
    <t>01170000161416</t>
  </si>
  <si>
    <t>01170000161166</t>
  </si>
  <si>
    <t>01170000162102</t>
  </si>
  <si>
    <t>Sott POD Mun.</t>
  </si>
  <si>
    <t>Consumo di energia elettrica - AGSM - dal 01/02/2025 al 31/09/2025 (chilowattora)</t>
  </si>
  <si>
    <t>00500000313596</t>
  </si>
  <si>
    <t>Consumo di gas - AGSM - dal 01/06/2025 al 31/01/2026 (metri cubi)</t>
  </si>
  <si>
    <t>Consumo di energia elettrica - EDISON - dal 01/10/2025 al 31/01/2026 (chilowattora)</t>
  </si>
  <si>
    <t>Consumo di gas - AGSM - dal 01/02/2025 al 31/05/2026 (metri cubi)</t>
  </si>
  <si>
    <t>Consumo di gas negli ultimi 12 mesi - AGSM (metri cubi)</t>
  </si>
  <si>
    <t>S.L.P. RISCALDATA</t>
  </si>
  <si>
    <t>P1</t>
  </si>
  <si>
    <t>P2</t>
  </si>
  <si>
    <t>H</t>
  </si>
  <si>
    <t>V. RISCALDATO</t>
  </si>
  <si>
    <t>PI</t>
  </si>
  <si>
    <t>PT</t>
  </si>
  <si>
    <r>
      <t>SLP riscaldato (m</t>
    </r>
    <r>
      <rPr>
        <b/>
        <vertAlign val="superscript"/>
        <sz val="11"/>
        <rFont val="Calibri"/>
        <family val="2"/>
      </rPr>
      <t>2</t>
    </r>
    <r>
      <rPr>
        <b/>
        <sz val="11"/>
        <rFont val="Calibri"/>
      </rPr>
      <t>)</t>
    </r>
  </si>
  <si>
    <t>Sala polivalente + Biblioteca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</si>
</sst>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sz val="11"/>
      <color rgb="FF000000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Calibri"/>
      <family val="2"/>
      <scheme val="minor"/>
    </font>
    <font>
      <b/>
      <vertAlign val="superscript"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/>
    <xf numFmtId="0" fontId="3" fillId="6" borderId="0" xfId="0" applyFont="1" applyFill="1" applyAlignment="1">
      <alignment horizontal="center"/>
    </xf>
    <xf numFmtId="0" fontId="3" fillId="6" borderId="0" xfId="0" applyFont="1" applyFill="1"/>
    <xf numFmtId="1" fontId="4" fillId="5" borderId="0" xfId="0" quotePrefix="1" applyNumberFormat="1" applyFont="1" applyFill="1" applyAlignment="1">
      <alignment horizontal="center" vertical="center"/>
    </xf>
    <xf numFmtId="1" fontId="4" fillId="6" borderId="0" xfId="0" quotePrefix="1" applyNumberFormat="1" applyFont="1" applyFill="1" applyAlignment="1">
      <alignment horizontal="center" vertical="center"/>
    </xf>
    <xf numFmtId="1" fontId="4" fillId="2" borderId="0" xfId="0" quotePrefix="1" applyNumberFormat="1" applyFont="1" applyFill="1" applyAlignment="1">
      <alignment horizontal="center" vertical="center"/>
    </xf>
    <xf numFmtId="1" fontId="4" fillId="3" borderId="0" xfId="0" quotePrefix="1" applyNumberFormat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3" fontId="3" fillId="5" borderId="0" xfId="0" applyNumberFormat="1" applyFont="1" applyFill="1" applyAlignment="1">
      <alignment horizontal="center"/>
    </xf>
    <xf numFmtId="0" fontId="5" fillId="0" borderId="0" xfId="0" applyFont="1" applyAlignment="1">
      <alignment horizontal="left"/>
    </xf>
    <xf numFmtId="0" fontId="5" fillId="4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1">
    <dxf>
      <fill>
        <patternFill patternType="solid">
          <fgColor rgb="FFFFE6E6"/>
          <bgColor rgb="FFFFE6E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workbookViewId="0">
      <pane ySplit="1" topLeftCell="A2" activePane="bottomLeft" state="frozen"/>
      <selection pane="bottomLeft" activeCell="C1" sqref="C1:C1048576"/>
    </sheetView>
    <sheetView tabSelected="1" workbookViewId="1">
      <selection activeCell="A6" sqref="A6"/>
    </sheetView>
  </sheetViews>
  <sheetFormatPr defaultRowHeight="15" x14ac:dyDescent="0.25"/>
  <cols>
    <col min="1" max="1" width="30.7109375" style="24" bestFit="1" customWidth="1"/>
    <col min="2" max="2" width="21.85546875" bestFit="1" customWidth="1"/>
    <col min="3" max="3" width="17.5703125" bestFit="1" customWidth="1"/>
    <col min="4" max="4" width="27" bestFit="1" customWidth="1"/>
    <col min="5" max="5" width="17.28515625" style="1" bestFit="1" customWidth="1"/>
    <col min="6" max="6" width="39.42578125" bestFit="1" customWidth="1"/>
    <col min="7" max="7" width="39.42578125" customWidth="1"/>
    <col min="8" max="8" width="33.28515625" customWidth="1"/>
    <col min="9" max="9" width="14" bestFit="1" customWidth="1"/>
    <col min="10" max="10" width="14.7109375" bestFit="1" customWidth="1"/>
    <col min="11" max="11" width="18.85546875" style="1" bestFit="1" customWidth="1"/>
    <col min="12" max="12" width="35.140625" style="1" bestFit="1" customWidth="1"/>
    <col min="13" max="13" width="44.7109375" bestFit="1" customWidth="1"/>
    <col min="14" max="14" width="44.7109375" customWidth="1"/>
    <col min="15" max="15" width="12" bestFit="1" customWidth="1"/>
  </cols>
  <sheetData>
    <row r="1" spans="1:15" ht="45" x14ac:dyDescent="0.25">
      <c r="A1" s="26" t="s">
        <v>0</v>
      </c>
      <c r="B1" s="26" t="s">
        <v>1</v>
      </c>
      <c r="C1" s="28" t="s">
        <v>49</v>
      </c>
      <c r="D1" s="26" t="s">
        <v>2</v>
      </c>
      <c r="E1" s="27" t="s">
        <v>31</v>
      </c>
      <c r="F1" s="28" t="s">
        <v>38</v>
      </c>
      <c r="G1" s="28" t="s">
        <v>40</v>
      </c>
      <c r="H1" s="28" t="s">
        <v>41</v>
      </c>
      <c r="I1" s="26" t="s">
        <v>3</v>
      </c>
      <c r="J1" s="28" t="s">
        <v>18</v>
      </c>
      <c r="K1" s="28" t="s">
        <v>24</v>
      </c>
      <c r="L1" s="29" t="s">
        <v>36</v>
      </c>
      <c r="M1" s="29" t="s">
        <v>39</v>
      </c>
      <c r="N1" s="29" t="s">
        <v>25</v>
      </c>
      <c r="O1" s="26" t="s">
        <v>3</v>
      </c>
    </row>
    <row r="2" spans="1:15" x14ac:dyDescent="0.25">
      <c r="A2" s="18" t="s">
        <v>4</v>
      </c>
      <c r="B2" s="16" t="s">
        <v>12</v>
      </c>
      <c r="C2" s="16">
        <v>492.2</v>
      </c>
      <c r="D2" s="16">
        <v>1476.6</v>
      </c>
      <c r="E2" s="12" t="s">
        <v>32</v>
      </c>
      <c r="F2" s="17">
        <v>15856</v>
      </c>
      <c r="G2" s="17">
        <f>4342+3423+2715+1406+582</f>
        <v>12468</v>
      </c>
      <c r="H2" s="17">
        <f>F2+G2</f>
        <v>28324</v>
      </c>
      <c r="I2" s="8"/>
      <c r="J2" s="6" t="s">
        <v>19</v>
      </c>
      <c r="K2" s="7" t="s">
        <v>27</v>
      </c>
      <c r="L2" s="7">
        <f>678+389+728+792+416+819+883+452+861+856+497+798+837+429+752+740+444+751+588+353+655</f>
        <v>13718</v>
      </c>
      <c r="M2" s="7">
        <v>7599</v>
      </c>
      <c r="N2" s="19">
        <f>L2+M2</f>
        <v>21317</v>
      </c>
      <c r="O2" s="7"/>
    </row>
    <row r="3" spans="1:15" x14ac:dyDescent="0.25">
      <c r="A3" s="18" t="s">
        <v>5</v>
      </c>
      <c r="B3" s="16" t="s">
        <v>13</v>
      </c>
      <c r="C3" s="16">
        <v>910.7</v>
      </c>
      <c r="D3" s="16">
        <v>2732.1</v>
      </c>
      <c r="E3" s="12" t="s">
        <v>32</v>
      </c>
      <c r="F3" s="8"/>
      <c r="G3" s="8"/>
      <c r="H3" s="8"/>
      <c r="I3" s="8" t="s">
        <v>35</v>
      </c>
      <c r="J3" s="9" t="s">
        <v>20</v>
      </c>
      <c r="K3" s="8" t="s">
        <v>28</v>
      </c>
      <c r="L3" s="8">
        <f>503+487+894+388+273+294+363+285+359+507+298+463+475+438+953+692+604+1167+838+802+1532+690+725+1663+896+753+1640</f>
        <v>18982</v>
      </c>
      <c r="M3" s="8">
        <v>11412</v>
      </c>
      <c r="N3" s="20">
        <f>L3+M3</f>
        <v>30394</v>
      </c>
      <c r="O3" s="8"/>
    </row>
    <row r="4" spans="1:15" x14ac:dyDescent="0.25">
      <c r="A4" s="18" t="s">
        <v>6</v>
      </c>
      <c r="B4" s="16" t="s">
        <v>14</v>
      </c>
      <c r="C4" s="16">
        <v>1069</v>
      </c>
      <c r="D4" s="16">
        <v>3207</v>
      </c>
      <c r="E4" s="14" t="s">
        <v>37</v>
      </c>
      <c r="F4" s="3">
        <f>449+1315+1807+2200</f>
        <v>5771</v>
      </c>
      <c r="G4" s="3">
        <f>1743+1575+1222+606+176</f>
        <v>5322</v>
      </c>
      <c r="H4" s="3">
        <f>F4+G4</f>
        <v>11093</v>
      </c>
      <c r="I4" s="3"/>
      <c r="J4" s="2" t="s">
        <v>21</v>
      </c>
      <c r="K4" s="3" t="s">
        <v>26</v>
      </c>
      <c r="L4" s="3">
        <f>284+77+300+182+98+356+168+78+277+163+87+309+106+54+125+92+53+77+101+53+68+168+78+277</f>
        <v>3631</v>
      </c>
      <c r="M4" s="3">
        <v>2766</v>
      </c>
      <c r="N4" s="21">
        <f>L4+M4</f>
        <v>6397</v>
      </c>
      <c r="O4" s="3"/>
    </row>
    <row r="5" spans="1:15" x14ac:dyDescent="0.25">
      <c r="A5" s="18" t="s">
        <v>7</v>
      </c>
      <c r="B5" s="16" t="s">
        <v>15</v>
      </c>
      <c r="C5" s="16">
        <v>515</v>
      </c>
      <c r="D5" s="16">
        <v>1545</v>
      </c>
      <c r="E5" s="15" t="s">
        <v>33</v>
      </c>
      <c r="F5" s="4">
        <v>3254</v>
      </c>
      <c r="G5" s="4">
        <f>978+702+612+34+193</f>
        <v>2519</v>
      </c>
      <c r="H5" s="4">
        <f>F5+G5</f>
        <v>5773</v>
      </c>
      <c r="I5" s="4"/>
      <c r="J5" s="5" t="s">
        <v>22</v>
      </c>
      <c r="K5" s="4" t="s">
        <v>26</v>
      </c>
      <c r="L5" s="4">
        <f>103+55+189+152+73+189+133+63+176+128+60+175+127+64+224+140+63+210+159+83+266+146+80+272+193+97+292</f>
        <v>3912</v>
      </c>
      <c r="M5" s="4">
        <v>2214</v>
      </c>
      <c r="N5" s="22">
        <f>L5+M5</f>
        <v>6126</v>
      </c>
      <c r="O5" s="4"/>
    </row>
    <row r="6" spans="1:15" x14ac:dyDescent="0.25">
      <c r="A6" s="18" t="s">
        <v>8</v>
      </c>
      <c r="B6" s="16" t="s">
        <v>16</v>
      </c>
      <c r="C6" s="16">
        <v>590.29999999999995</v>
      </c>
      <c r="D6" s="16">
        <v>2994.9</v>
      </c>
      <c r="E6" s="12" t="s">
        <v>32</v>
      </c>
      <c r="F6" s="8"/>
      <c r="G6" s="8"/>
      <c r="H6" s="8"/>
      <c r="I6" s="8" t="s">
        <v>35</v>
      </c>
      <c r="J6" s="9" t="s">
        <v>20</v>
      </c>
      <c r="K6" s="8"/>
      <c r="L6" s="8"/>
      <c r="M6" s="8"/>
      <c r="N6" s="20"/>
      <c r="O6" s="8" t="s">
        <v>30</v>
      </c>
    </row>
    <row r="7" spans="1:15" x14ac:dyDescent="0.25">
      <c r="A7" s="18" t="s">
        <v>9</v>
      </c>
      <c r="B7" s="16" t="s">
        <v>16</v>
      </c>
      <c r="C7" s="32">
        <v>303</v>
      </c>
      <c r="D7" s="31">
        <v>909</v>
      </c>
      <c r="E7" s="12" t="s">
        <v>32</v>
      </c>
      <c r="F7" s="8"/>
      <c r="G7" s="8"/>
      <c r="H7" s="8"/>
      <c r="I7" s="8" t="s">
        <v>35</v>
      </c>
      <c r="J7" s="9" t="s">
        <v>20</v>
      </c>
      <c r="K7" s="8"/>
      <c r="L7" s="8"/>
      <c r="M7" s="8"/>
      <c r="N7" s="20"/>
      <c r="O7" s="8" t="s">
        <v>30</v>
      </c>
    </row>
    <row r="8" spans="1:15" x14ac:dyDescent="0.25">
      <c r="A8" s="18" t="s">
        <v>10</v>
      </c>
      <c r="B8" s="16" t="s">
        <v>16</v>
      </c>
      <c r="C8" s="32"/>
      <c r="D8" s="31"/>
      <c r="E8" s="12" t="s">
        <v>32</v>
      </c>
      <c r="F8" s="8"/>
      <c r="G8" s="8"/>
      <c r="H8" s="8"/>
      <c r="I8" s="8" t="s">
        <v>35</v>
      </c>
      <c r="J8" s="9" t="s">
        <v>20</v>
      </c>
      <c r="K8" s="8"/>
      <c r="L8" s="8"/>
      <c r="M8" s="8"/>
      <c r="N8" s="20"/>
      <c r="O8" s="8" t="s">
        <v>30</v>
      </c>
    </row>
    <row r="9" spans="1:15" x14ac:dyDescent="0.25">
      <c r="A9" s="18" t="s">
        <v>11</v>
      </c>
      <c r="B9" s="16" t="s">
        <v>17</v>
      </c>
      <c r="C9" s="16">
        <v>105</v>
      </c>
      <c r="D9" s="16">
        <v>315</v>
      </c>
      <c r="E9" s="13" t="s">
        <v>34</v>
      </c>
      <c r="F9" s="10">
        <v>3728</v>
      </c>
      <c r="G9" s="10">
        <f>802+774+591+224+176</f>
        <v>2567</v>
      </c>
      <c r="H9" s="10">
        <f>F9+G9</f>
        <v>6295</v>
      </c>
      <c r="I9" s="10"/>
      <c r="J9" s="11" t="s">
        <v>23</v>
      </c>
      <c r="K9" s="10" t="s">
        <v>29</v>
      </c>
      <c r="L9" s="10">
        <f>272+272+272+437+338+175+350+290+283+225+189+167+132+120+134+120+89+120+136+151+174+159+150+213+174+158+207</f>
        <v>5507</v>
      </c>
      <c r="M9" s="10">
        <v>3034</v>
      </c>
      <c r="N9" s="23">
        <f>L9+M9</f>
        <v>8541</v>
      </c>
      <c r="O9" s="10"/>
    </row>
    <row r="19" spans="6:9" x14ac:dyDescent="0.25">
      <c r="F19" s="25"/>
      <c r="G19" s="25"/>
      <c r="H19" s="25"/>
      <c r="I19" s="25"/>
    </row>
  </sheetData>
  <mergeCells count="2">
    <mergeCell ref="D7:D8"/>
    <mergeCell ref="C7:C8"/>
  </mergeCells>
  <conditionalFormatting sqref="A10:O999">
    <cfRule type="expression" dxfId="0" priority="3">
      <formula>AND(#REF!="", $D10="")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616B-3BD7-4D06-AE19-FDC8CDDD1845}">
  <dimension ref="B1:H16"/>
  <sheetViews>
    <sheetView tabSelected="1" workbookViewId="0">
      <selection activeCell="B36" sqref="B36"/>
    </sheetView>
    <sheetView workbookViewId="1"/>
  </sheetViews>
  <sheetFormatPr defaultRowHeight="15" x14ac:dyDescent="0.25"/>
  <cols>
    <col min="2" max="2" width="31.5703125" bestFit="1" customWidth="1"/>
    <col min="3" max="4" width="17.28515625" bestFit="1" customWidth="1"/>
    <col min="7" max="7" width="20.28515625" bestFit="1" customWidth="1"/>
  </cols>
  <sheetData>
    <row r="1" spans="2:8" s="1" customFormat="1" x14ac:dyDescent="0.25">
      <c r="D1" s="1" t="s">
        <v>42</v>
      </c>
      <c r="F1" s="1" t="s">
        <v>45</v>
      </c>
      <c r="G1" s="1" t="s">
        <v>46</v>
      </c>
    </row>
    <row r="2" spans="2:8" x14ac:dyDescent="0.25">
      <c r="B2" t="s">
        <v>4</v>
      </c>
      <c r="C2" t="s">
        <v>43</v>
      </c>
      <c r="D2">
        <v>225.5</v>
      </c>
      <c r="F2">
        <v>3</v>
      </c>
      <c r="G2">
        <f>F2*D2</f>
        <v>676.5</v>
      </c>
    </row>
    <row r="3" spans="2:8" x14ac:dyDescent="0.25">
      <c r="C3" t="s">
        <v>44</v>
      </c>
      <c r="D3">
        <v>266.7</v>
      </c>
      <c r="E3">
        <f>SUM(D2:D3)</f>
        <v>492.2</v>
      </c>
      <c r="F3">
        <v>3</v>
      </c>
      <c r="G3">
        <f>F3*D3</f>
        <v>800.09999999999991</v>
      </c>
      <c r="H3">
        <f>SUM(G2:G3)</f>
        <v>1476.6</v>
      </c>
    </row>
    <row r="4" spans="2:8" x14ac:dyDescent="0.25">
      <c r="B4" t="s">
        <v>8</v>
      </c>
      <c r="C4" t="s">
        <v>47</v>
      </c>
      <c r="D4">
        <v>182.3</v>
      </c>
      <c r="F4">
        <v>3</v>
      </c>
      <c r="G4">
        <f t="shared" ref="G4:G16" si="0">F4*D4</f>
        <v>546.90000000000009</v>
      </c>
    </row>
    <row r="5" spans="2:8" x14ac:dyDescent="0.25">
      <c r="C5" t="s">
        <v>48</v>
      </c>
      <c r="D5">
        <v>408</v>
      </c>
      <c r="E5">
        <f>SUM(D4:D5)</f>
        <v>590.29999999999995</v>
      </c>
      <c r="F5">
        <v>6</v>
      </c>
      <c r="G5">
        <f t="shared" si="0"/>
        <v>2448</v>
      </c>
      <c r="H5">
        <f>SUM(G4:G5)</f>
        <v>2994.9</v>
      </c>
    </row>
    <row r="6" spans="2:8" x14ac:dyDescent="0.25">
      <c r="B6" t="s">
        <v>50</v>
      </c>
      <c r="C6" t="s">
        <v>44</v>
      </c>
      <c r="D6">
        <v>303</v>
      </c>
      <c r="E6">
        <f>SUM(D6)</f>
        <v>303</v>
      </c>
      <c r="F6">
        <v>3</v>
      </c>
      <c r="G6">
        <f t="shared" si="0"/>
        <v>909</v>
      </c>
      <c r="H6">
        <f>SUM(G6)</f>
        <v>909</v>
      </c>
    </row>
    <row r="7" spans="2:8" x14ac:dyDescent="0.25">
      <c r="B7" t="s">
        <v>5</v>
      </c>
      <c r="C7" t="s">
        <v>48</v>
      </c>
      <c r="D7">
        <v>305</v>
      </c>
      <c r="F7">
        <v>3</v>
      </c>
      <c r="G7">
        <f t="shared" si="0"/>
        <v>915</v>
      </c>
    </row>
    <row r="8" spans="2:8" x14ac:dyDescent="0.25">
      <c r="C8" t="s">
        <v>43</v>
      </c>
      <c r="D8">
        <v>302.7</v>
      </c>
      <c r="F8">
        <v>3</v>
      </c>
      <c r="G8">
        <f t="shared" si="0"/>
        <v>908.09999999999991</v>
      </c>
    </row>
    <row r="9" spans="2:8" x14ac:dyDescent="0.25">
      <c r="C9" t="s">
        <v>44</v>
      </c>
      <c r="D9">
        <v>303</v>
      </c>
      <c r="E9">
        <f>SUM(D7:D9)</f>
        <v>910.7</v>
      </c>
      <c r="F9">
        <v>3</v>
      </c>
      <c r="G9">
        <f t="shared" si="0"/>
        <v>909</v>
      </c>
      <c r="H9">
        <f>SUM(G7:G9)</f>
        <v>2732.1</v>
      </c>
    </row>
    <row r="10" spans="2:8" x14ac:dyDescent="0.25">
      <c r="B10" t="s">
        <v>6</v>
      </c>
      <c r="C10" t="s">
        <v>47</v>
      </c>
      <c r="D10">
        <v>92</v>
      </c>
      <c r="F10">
        <v>3</v>
      </c>
      <c r="G10">
        <f t="shared" si="0"/>
        <v>276</v>
      </c>
    </row>
    <row r="11" spans="2:8" x14ac:dyDescent="0.25">
      <c r="C11" t="s">
        <v>48</v>
      </c>
      <c r="D11">
        <v>489</v>
      </c>
      <c r="F11">
        <v>3</v>
      </c>
      <c r="G11">
        <f t="shared" si="0"/>
        <v>1467</v>
      </c>
    </row>
    <row r="12" spans="2:8" x14ac:dyDescent="0.25">
      <c r="C12" t="s">
        <v>43</v>
      </c>
      <c r="D12">
        <v>244</v>
      </c>
      <c r="F12">
        <v>3</v>
      </c>
      <c r="G12">
        <f t="shared" si="0"/>
        <v>732</v>
      </c>
    </row>
    <row r="13" spans="2:8" x14ac:dyDescent="0.25">
      <c r="C13" t="s">
        <v>44</v>
      </c>
      <c r="D13">
        <v>244</v>
      </c>
      <c r="E13">
        <f>SUM(D10:D13)</f>
        <v>1069</v>
      </c>
      <c r="F13">
        <v>3</v>
      </c>
      <c r="G13">
        <f t="shared" si="0"/>
        <v>732</v>
      </c>
      <c r="H13">
        <f>SUM(G10:G13)</f>
        <v>3207</v>
      </c>
    </row>
    <row r="14" spans="2:8" x14ac:dyDescent="0.25">
      <c r="B14" t="s">
        <v>7</v>
      </c>
      <c r="C14" s="30" t="s">
        <v>47</v>
      </c>
      <c r="D14" s="30">
        <v>68</v>
      </c>
      <c r="F14" s="30">
        <v>3</v>
      </c>
      <c r="G14" s="30">
        <f t="shared" si="0"/>
        <v>204</v>
      </c>
    </row>
    <row r="15" spans="2:8" x14ac:dyDescent="0.25">
      <c r="C15" s="30" t="s">
        <v>48</v>
      </c>
      <c r="D15" s="30">
        <v>447</v>
      </c>
      <c r="E15">
        <f>SUM(D14:D15)</f>
        <v>515</v>
      </c>
      <c r="F15" s="30">
        <v>3</v>
      </c>
      <c r="G15" s="30">
        <f t="shared" si="0"/>
        <v>1341</v>
      </c>
      <c r="H15">
        <f>SUM(G14:G15)</f>
        <v>1545</v>
      </c>
    </row>
    <row r="16" spans="2:8" x14ac:dyDescent="0.25">
      <c r="B16" t="s">
        <v>11</v>
      </c>
      <c r="C16" t="s">
        <v>48</v>
      </c>
      <c r="D16">
        <v>105</v>
      </c>
      <c r="E16">
        <f>SUM(D16)</f>
        <v>105</v>
      </c>
      <c r="F16">
        <v>3</v>
      </c>
      <c r="G16">
        <f t="shared" si="0"/>
        <v>315</v>
      </c>
      <c r="H16">
        <f>SUM(G16)</f>
        <v>315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CBDDCA-A1E6-4CB9-B719-05E5BD80C66C}">
  <ds:schemaRefs>
    <ds:schemaRef ds:uri="http://schemas.microsoft.com/office/2006/metadata/properties"/>
    <ds:schemaRef ds:uri="http://schemas.microsoft.com/office/infopath/2007/PartnerControls"/>
    <ds:schemaRef ds:uri="20e0f08b-5e39-4f30-bf14-bb5d5a9d6db9"/>
    <ds:schemaRef ds:uri="4c62e88e-a60a-42f0-a16e-608c10a970cf"/>
  </ds:schemaRefs>
</ds:datastoreItem>
</file>

<file path=customXml/itemProps2.xml><?xml version="1.0" encoding="utf-8"?>
<ds:datastoreItem xmlns:ds="http://schemas.openxmlformats.org/officeDocument/2006/customXml" ds:itemID="{88E632E5-36B8-499E-B1E0-E241D4A7B3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62e88e-a60a-42f0-a16e-608c10a970cf"/>
    <ds:schemaRef ds:uri="20e0f08b-5e39-4f30-bf14-bb5d5a9d6d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78F391-D7D9-4A04-B9D7-CDA071A385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Dati edifici</vt:lpstr>
      <vt:lpstr>Dimensioni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Giacomo Bellodi</cp:lastModifiedBy>
  <dcterms:created xsi:type="dcterms:W3CDTF">2026-03-03T11:44:37Z</dcterms:created>
  <dcterms:modified xsi:type="dcterms:W3CDTF">2026-03-05T11:13:52Z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  <property fmtid="{D5CDD505-2E9C-101B-9397-08002B2CF9AE}" pid="3" name="MediaServiceImageTags">
    <vt:lpwstr/>
  </property>
</Properties>
</file>